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Y:\businesssuite\docs\traineeships\Legal\SFY 2017-18\"/>
    </mc:Choice>
  </mc:AlternateContent>
  <bookViews>
    <workbookView xWindow="240" yWindow="90" windowWidth="8445" windowHeight="5835"/>
  </bookViews>
  <sheets>
    <sheet name="Legal Traineeships" sheetId="1" r:id="rId1"/>
    <sheet name="PS&amp;T April 2017 Schedule" sheetId="7" r:id="rId2"/>
    <sheet name="PS&amp;T April 2016 RETRO" sheetId="8" r:id="rId3"/>
    <sheet name="April 1, 2016 MC Schedule" sheetId="6" r:id="rId4"/>
  </sheets>
  <definedNames>
    <definedName name="_xlnm.Print_Titles" localSheetId="0">'Legal Traineeships'!$1:$1</definedName>
  </definedNames>
  <calcPr calcId="171027"/>
</workbook>
</file>

<file path=xl/calcChain.xml><?xml version="1.0" encoding="utf-8"?>
<calcChain xmlns="http://schemas.openxmlformats.org/spreadsheetml/2006/main">
  <c r="D24" i="1" l="1"/>
  <c r="I23" i="1"/>
  <c r="G23" i="1"/>
  <c r="D23" i="1"/>
  <c r="I16" i="1"/>
  <c r="I15" i="1"/>
  <c r="G16" i="1"/>
  <c r="G15" i="1"/>
  <c r="D16" i="1"/>
  <c r="D15" i="1"/>
  <c r="I8" i="1"/>
  <c r="I7" i="1"/>
  <c r="G8" i="1"/>
  <c r="G7" i="1"/>
  <c r="D8" i="1"/>
  <c r="D7" i="1"/>
  <c r="K24" i="1"/>
  <c r="K23" i="1"/>
  <c r="K16" i="1"/>
  <c r="K15" i="1"/>
  <c r="K8" i="1"/>
  <c r="K7" i="1"/>
  <c r="L24" i="1" l="1"/>
  <c r="L23" i="1"/>
  <c r="L16" i="1"/>
  <c r="L15" i="1"/>
  <c r="L8" i="1"/>
  <c r="L7" i="1"/>
  <c r="D30" i="6" l="1"/>
  <c r="D29" i="6"/>
  <c r="D28" i="6"/>
  <c r="D27" i="6"/>
  <c r="D26" i="6"/>
  <c r="D25" i="6"/>
  <c r="D24" i="6"/>
  <c r="D23" i="6"/>
  <c r="D22" i="6"/>
  <c r="D21" i="6"/>
  <c r="D20" i="6"/>
  <c r="D19" i="6"/>
  <c r="D18" i="6"/>
  <c r="D17" i="6"/>
  <c r="D16" i="6"/>
  <c r="D15" i="6"/>
  <c r="D14" i="6"/>
  <c r="D13" i="6"/>
  <c r="D12" i="6"/>
  <c r="D11" i="6"/>
  <c r="D10" i="6"/>
  <c r="D9" i="6"/>
  <c r="D8" i="6"/>
  <c r="D7" i="6"/>
  <c r="D6" i="6"/>
  <c r="D5" i="6"/>
  <c r="D4" i="6"/>
  <c r="D3" i="6"/>
</calcChain>
</file>

<file path=xl/sharedStrings.xml><?xml version="1.0" encoding="utf-8"?>
<sst xmlns="http://schemas.openxmlformats.org/spreadsheetml/2006/main" count="117" uniqueCount="75">
  <si>
    <t>Attorney Trainee 1</t>
  </si>
  <si>
    <t>Attorney Trainee 2</t>
  </si>
  <si>
    <t>Assistant Attorney 1</t>
  </si>
  <si>
    <t>Assistant Attorney 2</t>
  </si>
  <si>
    <t>Trainee Title</t>
  </si>
  <si>
    <t>Law School Graduation (or other eligibility to take the NYS Bar Examination).</t>
  </si>
  <si>
    <t>Advancement</t>
  </si>
  <si>
    <t>Admission to the NYS Bar and no subsequent experience.</t>
  </si>
  <si>
    <t>FIRST LEVEL (Attorney Trainee)</t>
  </si>
  <si>
    <t>SECOND LEVEL (Assistant Attorney)</t>
  </si>
  <si>
    <t>Grade</t>
  </si>
  <si>
    <t>Hiring Rate</t>
  </si>
  <si>
    <t>Job Rate</t>
  </si>
  <si>
    <t>Per Adv</t>
  </si>
  <si>
    <t>Qualifications</t>
  </si>
  <si>
    <t>Not To Exceed Amount</t>
  </si>
  <si>
    <r>
      <t xml:space="preserve">Admission to the NYS Bar and twenty-six (26) weeks of subsequent experience </t>
    </r>
    <r>
      <rPr>
        <b/>
        <u/>
        <sz val="10"/>
        <rFont val="Arial"/>
        <family val="2"/>
      </rPr>
      <t>OR</t>
    </r>
    <r>
      <rPr>
        <sz val="10"/>
        <rFont val="Arial"/>
      </rPr>
      <t xml:space="preserve"> twenty-six (26) weeks of service as a Assistant Attorney 1.</t>
    </r>
  </si>
  <si>
    <r>
      <t xml:space="preserve">Admission to the NYS Bar and fifty-two (52) weeks subsequent experience </t>
    </r>
    <r>
      <rPr>
        <b/>
        <u/>
        <sz val="10"/>
        <rFont val="Arial"/>
        <family val="2"/>
      </rPr>
      <t>OR</t>
    </r>
    <r>
      <rPr>
        <sz val="10"/>
        <rFont val="Arial"/>
      </rPr>
      <t xml:space="preserve"> twenty-six (26) weeks of service as an Assistant Attorney 2.</t>
    </r>
  </si>
  <si>
    <r>
      <t xml:space="preserve">Admission to the NYS Bar and seventy-eight (78) weeks subsequent experience </t>
    </r>
    <r>
      <rPr>
        <b/>
        <u/>
        <sz val="10"/>
        <rFont val="Arial"/>
        <family val="2"/>
      </rPr>
      <t>OR</t>
    </r>
    <r>
      <rPr>
        <sz val="10"/>
        <rFont val="Arial"/>
      </rPr>
      <t xml:space="preserve"> twenty-six (26) weeks of service as an Attorney 1, Assistant Hearing Officer 1, Senior Insurance Policy Examiner 1, Motor Vehicle Referee Trainee 1 (all parenthetics), or Unemployment Insurance Referee Trainee 1.</t>
    </r>
  </si>
  <si>
    <t>Job Rate Advance</t>
  </si>
  <si>
    <t>Law School Graduation (or other eligibility to take the NYS Bar Examination) and twenty-six (26) weeks' experience.</t>
  </si>
  <si>
    <t>Journey Level (aka "Full Performance Level" or "Target Titles")</t>
  </si>
  <si>
    <t>MC Schedule, effective April 1, 2016 (most rates statutory, PA calculated, per normal practice</t>
  </si>
  <si>
    <t>Performance Advancement</t>
  </si>
  <si>
    <t>M/C3</t>
  </si>
  <si>
    <t>M/C4</t>
  </si>
  <si>
    <t>M/C5</t>
  </si>
  <si>
    <t>M/C6</t>
  </si>
  <si>
    <t>M/C7</t>
  </si>
  <si>
    <t>M/C8</t>
  </si>
  <si>
    <t>M/C9</t>
  </si>
  <si>
    <t>M/C10</t>
  </si>
  <si>
    <t>M/C11</t>
  </si>
  <si>
    <t>M/C12</t>
  </si>
  <si>
    <t>M/C13</t>
  </si>
  <si>
    <t>M/C14</t>
  </si>
  <si>
    <t>M/C15</t>
  </si>
  <si>
    <t>M/C16</t>
  </si>
  <si>
    <t>M/C17</t>
  </si>
  <si>
    <t>M/C18</t>
  </si>
  <si>
    <t>M/C19</t>
  </si>
  <si>
    <t>M/C20</t>
  </si>
  <si>
    <t>M/C21</t>
  </si>
  <si>
    <t>M/C22</t>
  </si>
  <si>
    <t>M/C23</t>
  </si>
  <si>
    <t>M1</t>
  </si>
  <si>
    <t>M2</t>
  </si>
  <si>
    <t>M3</t>
  </si>
  <si>
    <t>M4</t>
  </si>
  <si>
    <t>M5</t>
  </si>
  <si>
    <t>M6</t>
  </si>
  <si>
    <t>M7</t>
  </si>
  <si>
    <t>M8</t>
  </si>
  <si>
    <t xml:space="preserve"> $112,662+</t>
  </si>
  <si>
    <t>Performance Advancement Upon Completion of a Level (Effective Performance)</t>
  </si>
  <si>
    <t>PS&amp;T</t>
  </si>
  <si>
    <t>M/C</t>
  </si>
  <si>
    <t>Performance Advancement Upon Completion of a Level (Outstanding Performance or Substantially Exceeds Expectations)</t>
  </si>
  <si>
    <t>PS&amp;T Grade 25 Job Rate</t>
  </si>
  <si>
    <t>M/C M-1 Job Rate</t>
  </si>
  <si>
    <t>Advance to Attorney Trainee 2 level upon completion of twenty-six (26) weeks as a Trainee 1.  Upon admission to the NYS Bar, advance directly to Assistant Attorney 1.  If not admitted to the NYS Bar within two (2) years of appointment, Traineeship must be terminated.  The salary payable at the next level in most instances will include a performance advancement consummate with performance on top of current traineeship salary.</t>
  </si>
  <si>
    <t>Base Salary Amount</t>
  </si>
  <si>
    <t>Upon admission to the NYS Bar, advance directly to Assistant Attorney 1.   If not admitted to the NYS Bar within two (2) years of appointment, Traineeship must be terminated.  The salary payable at the next level in most instances will include a performance advancement consummate with performance on top of current traineeship salary.</t>
  </si>
  <si>
    <t>Advance to Assistant Attorney 2 level upon completion of twenty-six (26) weeks as an Assistant Attorney 1.   The salary payable at the next level in most instances will include a performance advancement consummate with performance on top of current traineeship salary.</t>
  </si>
  <si>
    <t>Advance to the Attorney 2, Assistant Hearing Officer 2, Motor Vehicle Referee Trainee 2 (all parenthetics), Senior Insurance Policy Examiner 2, Unemployment Insurance Referee Trainee 2, or Trial Examiner Trainee 5 level upon completion of twenty-six (26) weeks as a Attorney 1, Assistant Hearing Officer 1, Senior Insurance Policy Examiner 1, Unemployment Insurance Referee Trainee 1, or Trial Examiner Trainee 4.  See asterisk (*) about early advancement.  The salary payable at the next level in most instances will include a performance advancement consummate with performance on top of current traineeship salary.</t>
  </si>
  <si>
    <t>Attorney 1, Assistant Hearing Officer 1, Motor Vehicle Referee Trainee 1 (all parenthetics), Senior Insurance Policy Examiner 1, Unemployment Insurance Referee Trainee 1, or Trial Examiner Trainee 5.</t>
  </si>
  <si>
    <t>Attorney 2, Assistant Hearing Officer 2, Motor Vehicle Referee Trainee 2 (all parenthetics), Senior Insurance Policy Examiner 2, Unemployment Insurance Referee Trainee 2, Trial Examiner Trainee 6</t>
  </si>
  <si>
    <t>Completion of the Traineeship and advancement to the appropriate full performance level title upon completion of twenty-six (26) weeks as a Attorney 2, Assistant Hearing Officer 2, Motor Vehicle Referee Trainee 2 (all parenthetics), Senior Insurance Policy Examiner 2, Unemployment Insurance Referee Trainee 2, or Trial Examiner Trainee 6.  The salary payable at the next level in most instances will include a performance advancement consummate with performance on top of current traineeship salary.</t>
  </si>
  <si>
    <t>PST April 2017</t>
  </si>
  <si>
    <t>THIRD LEVEL (Attorney, Assistant Hearing Officer, Motor Vehicle Referee, Senior Insurance Policy Examiner, Unemployment Insurance Referee, Assistant Trial Examiner)</t>
  </si>
  <si>
    <t>Advance to the Attorney 1, Assistant Hearing Officer 1 , Motor Vehicle Referee Trainee 1 (all parenthetics), Senior Insurance Policy Examiner 1, Unemployment Insurance Referee Trainee 1, or Trial Examiner Trainee 5 level upon completion of twenty-six (26) weeks as an Assistant Attorney 2.   The salary payable at the next level in most instances will include a performance advancement consummate with performance on top of current traineeship salary.</t>
  </si>
  <si>
    <t>* Early advancement to the full performance level title ("fast tracking") is available and can reduce the total Traineeship by twenty-six (26) weeks IF: 1) an incumbent had one (1) full year of service as an Assistant Attorney 1 and Assistant Attorney 2 OR as an Assistant Attorney 2 and Assistant Hearing Officer 1, whose performance was rated outstanding at the end of that service; AND 2) an incumbent received a rating of outstanding after twenty-six (26) weeks in the Attorney 1, Assistant Hearing Officer 1, Motor Vehicle Referee Trainee 1 (and all parenthetics), Senior Insurance Policy Examiner 1, Unemployment Insurance Referee Trainee 1, or Trial Examiner Trainee 5 title.  Nominations for early advancement must be submitted and approved by the Department of Civil Service.</t>
  </si>
  <si>
    <t>PST April 2016 RETRO</t>
  </si>
  <si>
    <t>The Legal Traineeship can lead to the Target Titles of Senior Attorney, Senior Insurance Policy Examiner, Hearing Officer, Unemployment Insurance Referee, Motor Vehicle Referee, and Assistant Trial Examiner.  All are allocated to Grade 25 when in the PS&amp;T negotiation unit.  The Assistant Trial Examiner title is allocated to M-1 in the M/C unit.  The overwhleming majority of items within all these titles are within that unit.  At the time of writing the Job Rate for PS&amp;T Grade 25 is $100,645, and the Hiring Rate is $79,849.</t>
  </si>
  <si>
    <t>PS&amp;T and M/C Legal Traineeships (Legal Specialties), Fiscal Year 2017-2018, Revised April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</si>
</sst>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4" x14ac:knownFonts="1">
    <font>
      <sz val="10"/>
      <name val="Arial"/>
    </font>
    <font>
      <sz val="12"/>
      <color theme="1"/>
      <name val="Times New Roman"/>
      <family val="2"/>
    </font>
    <font>
      <sz val="8"/>
      <name val="Arial"/>
      <family val="2"/>
    </font>
    <font>
      <b/>
      <i/>
      <u/>
      <sz val="16"/>
      <name val="Arial"/>
      <family val="2"/>
    </font>
    <font>
      <b/>
      <u/>
      <sz val="10"/>
      <name val="Arial"/>
      <family val="2"/>
    </font>
    <font>
      <sz val="10"/>
      <name val="Arial"/>
      <family val="2"/>
    </font>
    <font>
      <b/>
      <sz val="10"/>
      <name val="Arial"/>
      <family val="2"/>
    </font>
    <font>
      <b/>
      <u/>
      <sz val="12"/>
      <name val="Arial"/>
      <family val="2"/>
    </font>
    <font>
      <sz val="12"/>
      <name val="Arial"/>
      <family val="2"/>
    </font>
    <font>
      <b/>
      <sz val="16"/>
      <name val="Arial"/>
      <family val="2"/>
    </font>
    <font>
      <sz val="10"/>
      <name val="Arial"/>
    </font>
    <font>
      <sz val="12"/>
      <name val="Arial Unicode MS"/>
      <family val="2"/>
    </font>
    <font>
      <b/>
      <sz val="12"/>
      <name val="Arial"/>
      <family val="2"/>
    </font>
    <font>
      <sz val="12"/>
      <color theme="1"/>
      <name val="Arial"/>
      <family val="2"/>
    </font>
  </fonts>
  <fills count="5">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0" fillId="0" borderId="0"/>
  </cellStyleXfs>
  <cellXfs count="53">
    <xf numFmtId="0" fontId="0" fillId="0" borderId="0" xfId="0"/>
    <xf numFmtId="0" fontId="3" fillId="0" borderId="0" xfId="0" applyFont="1"/>
    <xf numFmtId="0" fontId="5" fillId="0" borderId="3" xfId="0" applyFont="1" applyBorder="1" applyAlignment="1">
      <alignment vertical="top"/>
    </xf>
    <xf numFmtId="0" fontId="0" fillId="0" borderId="4" xfId="0" applyBorder="1" applyAlignment="1">
      <alignment horizontal="left" vertical="top" wrapText="1"/>
    </xf>
    <xf numFmtId="164" fontId="5" fillId="0" borderId="4" xfId="0" applyNumberFormat="1" applyFont="1" applyBorder="1" applyAlignment="1">
      <alignment horizontal="center" vertical="top"/>
    </xf>
    <xf numFmtId="0" fontId="0" fillId="0" borderId="5" xfId="0" applyBorder="1" applyAlignment="1">
      <alignment vertical="top" wrapText="1"/>
    </xf>
    <xf numFmtId="164" fontId="0" fillId="0" borderId="6" xfId="0" applyNumberFormat="1" applyBorder="1" applyAlignment="1">
      <alignment horizontal="center" vertical="top"/>
    </xf>
    <xf numFmtId="164" fontId="0" fillId="0" borderId="4" xfId="0" applyNumberFormat="1" applyBorder="1" applyAlignment="1">
      <alignment horizontal="center" vertical="top"/>
    </xf>
    <xf numFmtId="0" fontId="0" fillId="0" borderId="4" xfId="0" applyBorder="1" applyAlignment="1">
      <alignment vertical="top" wrapText="1"/>
    </xf>
    <xf numFmtId="0" fontId="0" fillId="0" borderId="0" xfId="0" applyNumberFormat="1"/>
    <xf numFmtId="0" fontId="0" fillId="0" borderId="7" xfId="0" applyBorder="1" applyAlignment="1">
      <alignment horizontal="left" vertical="top"/>
    </xf>
    <xf numFmtId="0" fontId="0" fillId="0" borderId="1" xfId="0" applyBorder="1" applyAlignment="1">
      <alignment horizontal="left" vertical="top" wrapText="1"/>
    </xf>
    <xf numFmtId="164" fontId="0" fillId="0" borderId="1" xfId="0" applyNumberFormat="1" applyBorder="1" applyAlignment="1">
      <alignment horizontal="center" vertical="top"/>
    </xf>
    <xf numFmtId="164" fontId="0" fillId="0" borderId="8" xfId="0" applyNumberFormat="1" applyBorder="1" applyAlignment="1">
      <alignment horizontal="center" vertical="top"/>
    </xf>
    <xf numFmtId="0" fontId="0" fillId="0" borderId="9" xfId="0" applyBorder="1" applyAlignment="1">
      <alignment horizontal="left" vertical="top" wrapText="1"/>
    </xf>
    <xf numFmtId="6" fontId="5" fillId="0" borderId="1" xfId="0" applyNumberFormat="1" applyFont="1" applyBorder="1" applyAlignment="1">
      <alignment horizontal="center" vertical="top" wrapText="1"/>
    </xf>
    <xf numFmtId="0" fontId="0" fillId="0" borderId="0" xfId="0" applyAlignment="1">
      <alignment wrapText="1"/>
    </xf>
    <xf numFmtId="164" fontId="0" fillId="0" borderId="8" xfId="0" applyNumberFormat="1" applyBorder="1" applyAlignment="1">
      <alignment horizontal="center" vertical="top" wrapText="1"/>
    </xf>
    <xf numFmtId="164" fontId="0" fillId="0" borderId="6" xfId="0" applyNumberFormat="1" applyBorder="1" applyAlignment="1">
      <alignment horizontal="center" vertical="top" wrapText="1"/>
    </xf>
    <xf numFmtId="164" fontId="0" fillId="0" borderId="1" xfId="0" applyNumberFormat="1" applyBorder="1" applyAlignment="1">
      <alignment horizontal="center" vertical="top" wrapText="1"/>
    </xf>
    <xf numFmtId="164" fontId="0" fillId="0" borderId="4" xfId="0" applyNumberFormat="1" applyBorder="1" applyAlignment="1">
      <alignment horizontal="center" vertical="top" wrapText="1"/>
    </xf>
    <xf numFmtId="0" fontId="5" fillId="0" borderId="4" xfId="0" applyFont="1" applyBorder="1" applyAlignment="1">
      <alignment vertical="top" wrapText="1"/>
    </xf>
    <xf numFmtId="0" fontId="10" fillId="0" borderId="0" xfId="2" applyBorder="1" applyAlignment="1">
      <alignment horizontal="left" vertical="top" wrapText="1"/>
    </xf>
    <xf numFmtId="0" fontId="5" fillId="0" borderId="0" xfId="2" applyFont="1" applyFill="1" applyBorder="1" applyAlignment="1">
      <alignment vertical="top"/>
    </xf>
    <xf numFmtId="0" fontId="1" fillId="0" borderId="0" xfId="1" applyBorder="1"/>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11" fillId="0" borderId="0" xfId="0" applyFont="1" applyAlignment="1">
      <alignment horizontal="center" vertical="center" wrapText="1"/>
    </xf>
    <xf numFmtId="3" fontId="6" fillId="2" borderId="1" xfId="0" applyNumberFormat="1" applyFont="1" applyFill="1" applyBorder="1" applyAlignment="1">
      <alignment horizontal="center" vertical="center" wrapText="1"/>
    </xf>
    <xf numFmtId="0" fontId="0" fillId="0" borderId="0" xfId="0" applyAlignment="1">
      <alignment horizontal="center" vertical="center"/>
    </xf>
    <xf numFmtId="0" fontId="7" fillId="0" borderId="3"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xf>
    <xf numFmtId="0" fontId="12" fillId="0" borderId="0" xfId="0" applyFont="1"/>
    <xf numFmtId="0" fontId="8" fillId="0" borderId="0" xfId="0" applyFont="1"/>
    <xf numFmtId="0" fontId="8" fillId="4" borderId="1"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11" fillId="0" borderId="1" xfId="0" applyFont="1" applyBorder="1" applyAlignment="1">
      <alignment horizontal="right"/>
    </xf>
    <xf numFmtId="6" fontId="13" fillId="0" borderId="1" xfId="0" applyNumberFormat="1" applyFont="1" applyBorder="1"/>
    <xf numFmtId="0" fontId="11" fillId="0" borderId="1" xfId="0" applyFont="1" applyBorder="1"/>
    <xf numFmtId="0" fontId="13" fillId="0" borderId="1" xfId="0" applyFont="1" applyBorder="1"/>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xf>
    <xf numFmtId="0" fontId="0" fillId="0" borderId="2" xfId="0" applyNumberFormat="1" applyBorder="1" applyAlignment="1">
      <alignment horizontal="left" vertical="top"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3" fontId="6" fillId="2" borderId="7"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0" fontId="8" fillId="0" borderId="0" xfId="0" applyFont="1" applyAlignment="1">
      <alignment horizontal="center" vertical="center"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80" zoomScaleNormal="80" zoomScalePageLayoutView="50" workbookViewId="0">
      <selection activeCell="O5" sqref="O5"/>
    </sheetView>
  </sheetViews>
  <sheetFormatPr defaultRowHeight="12.75" x14ac:dyDescent="0.2"/>
  <cols>
    <col min="1" max="1" width="5.28515625" customWidth="1"/>
    <col min="2" max="2" width="30.42578125" bestFit="1" customWidth="1"/>
    <col min="3" max="3" width="21.140625" customWidth="1"/>
    <col min="4" max="4" width="10" customWidth="1"/>
    <col min="5" max="5" width="8.5703125" customWidth="1"/>
    <col min="6" max="6" width="25.42578125" customWidth="1"/>
    <col min="7" max="7" width="9.140625" customWidth="1"/>
    <col min="8" max="8" width="9.28515625" customWidth="1"/>
    <col min="9" max="10" width="9.28515625" style="16" customWidth="1"/>
    <col min="11" max="11" width="17.28515625" style="16" customWidth="1"/>
    <col min="12" max="12" width="12.7109375" style="16" customWidth="1"/>
    <col min="13" max="13" width="8.28515625" customWidth="1"/>
    <col min="14" max="14" width="5.28515625" customWidth="1"/>
  </cols>
  <sheetData>
    <row r="1" spans="1:12" ht="20.25" x14ac:dyDescent="0.3">
      <c r="A1" s="46" t="s">
        <v>74</v>
      </c>
      <c r="B1" s="46"/>
      <c r="C1" s="46"/>
      <c r="D1" s="46"/>
      <c r="E1" s="46"/>
      <c r="F1" s="46"/>
      <c r="G1" s="46"/>
      <c r="H1" s="46"/>
      <c r="I1" s="46"/>
      <c r="J1" s="46"/>
      <c r="K1" s="46"/>
      <c r="L1" s="46"/>
    </row>
    <row r="3" spans="1:12" s="1" customFormat="1" ht="20.25" x14ac:dyDescent="0.3">
      <c r="A3" s="44" t="s">
        <v>8</v>
      </c>
      <c r="B3" s="44"/>
      <c r="C3" s="44"/>
      <c r="D3" s="44"/>
      <c r="E3" s="44"/>
      <c r="F3" s="44"/>
      <c r="G3" s="44"/>
      <c r="H3" s="44"/>
      <c r="I3" s="44"/>
      <c r="J3" s="44"/>
      <c r="K3" s="44"/>
      <c r="L3" s="44"/>
    </row>
    <row r="5" spans="1:12" ht="127.9" customHeight="1" x14ac:dyDescent="0.2">
      <c r="B5" s="33" t="s">
        <v>4</v>
      </c>
      <c r="C5" s="28" t="s">
        <v>14</v>
      </c>
      <c r="D5" s="48" t="s">
        <v>61</v>
      </c>
      <c r="E5" s="49"/>
      <c r="F5" s="28" t="s">
        <v>6</v>
      </c>
      <c r="G5" s="48" t="s">
        <v>54</v>
      </c>
      <c r="H5" s="49"/>
      <c r="I5" s="48" t="s">
        <v>57</v>
      </c>
      <c r="J5" s="49"/>
      <c r="K5" s="50" t="s">
        <v>15</v>
      </c>
      <c r="L5" s="51"/>
    </row>
    <row r="6" spans="1:12" s="29" customFormat="1" ht="25.5" x14ac:dyDescent="0.2">
      <c r="B6" s="30"/>
      <c r="C6" s="31"/>
      <c r="D6" s="31" t="s">
        <v>55</v>
      </c>
      <c r="E6" s="31" t="s">
        <v>56</v>
      </c>
      <c r="F6" s="31"/>
      <c r="G6" s="31" t="s">
        <v>55</v>
      </c>
      <c r="H6" s="31" t="s">
        <v>56</v>
      </c>
      <c r="I6" s="31" t="s">
        <v>55</v>
      </c>
      <c r="J6" s="31" t="s">
        <v>56</v>
      </c>
      <c r="K6" s="32" t="s">
        <v>58</v>
      </c>
      <c r="L6" s="32" t="s">
        <v>59</v>
      </c>
    </row>
    <row r="7" spans="1:12" ht="225.75" customHeight="1" x14ac:dyDescent="0.2">
      <c r="B7" s="10" t="s">
        <v>0</v>
      </c>
      <c r="C7" s="11" t="s">
        <v>5</v>
      </c>
      <c r="D7" s="12">
        <f>((49713)*(0.02)+(49713))</f>
        <v>50707.26</v>
      </c>
      <c r="E7" s="12">
        <v>48282.968928959999</v>
      </c>
      <c r="F7" s="11" t="s">
        <v>60</v>
      </c>
      <c r="G7" s="12">
        <f>((1894)*(0.02)+(1894))</f>
        <v>1931.88</v>
      </c>
      <c r="H7" s="13">
        <v>1840.1346719999999</v>
      </c>
      <c r="I7" s="12">
        <f>((1895)*(0.02)+(1895))</f>
        <v>1932.9</v>
      </c>
      <c r="J7" s="17">
        <v>1840.1346719999999</v>
      </c>
      <c r="K7" s="17">
        <f>'PS&amp;T April 2017 Schedule'!$C$28</f>
        <v>100645</v>
      </c>
      <c r="L7" s="15">
        <f>'April 1, 2016 MC Schedule'!$C$24</f>
        <v>91553</v>
      </c>
    </row>
    <row r="8" spans="1:12" ht="173.25" customHeight="1" x14ac:dyDescent="0.2">
      <c r="B8" s="2" t="s">
        <v>1</v>
      </c>
      <c r="C8" s="21" t="s">
        <v>20</v>
      </c>
      <c r="D8" s="12">
        <f>((51605)*(0.02)+(51605))</f>
        <v>52637.1</v>
      </c>
      <c r="E8" s="4">
        <v>50120.938736640004</v>
      </c>
      <c r="F8" s="3" t="s">
        <v>62</v>
      </c>
      <c r="G8" s="12">
        <f>((2365)*(0.02)+(2365))</f>
        <v>2412.3000000000002</v>
      </c>
      <c r="H8" s="6">
        <v>2298</v>
      </c>
      <c r="I8" s="12">
        <f>((2365)*(0.02)+(2365))</f>
        <v>2412.3000000000002</v>
      </c>
      <c r="J8" s="18">
        <v>2298</v>
      </c>
      <c r="K8" s="17">
        <f>'PS&amp;T April 2017 Schedule'!$C$28</f>
        <v>100645</v>
      </c>
      <c r="L8" s="15">
        <f>'April 1, 2016 MC Schedule'!$C$24</f>
        <v>91553</v>
      </c>
    </row>
    <row r="11" spans="1:12" ht="20.25" x14ac:dyDescent="0.2">
      <c r="A11" s="44" t="s">
        <v>9</v>
      </c>
      <c r="B11" s="44"/>
      <c r="C11" s="44"/>
      <c r="D11" s="44"/>
      <c r="E11" s="44"/>
      <c r="F11" s="44"/>
      <c r="G11" s="44"/>
      <c r="H11" s="44"/>
      <c r="I11" s="44"/>
      <c r="J11" s="44"/>
      <c r="K11" s="44"/>
      <c r="L11" s="44"/>
    </row>
    <row r="13" spans="1:12" ht="129.6" customHeight="1" x14ac:dyDescent="0.2">
      <c r="B13" s="33" t="s">
        <v>4</v>
      </c>
      <c r="C13" s="28" t="s">
        <v>14</v>
      </c>
      <c r="D13" s="48" t="s">
        <v>61</v>
      </c>
      <c r="E13" s="49"/>
      <c r="F13" s="28" t="s">
        <v>6</v>
      </c>
      <c r="G13" s="48" t="s">
        <v>54</v>
      </c>
      <c r="H13" s="49"/>
      <c r="I13" s="48" t="s">
        <v>57</v>
      </c>
      <c r="J13" s="49"/>
      <c r="K13" s="50" t="s">
        <v>15</v>
      </c>
      <c r="L13" s="51"/>
    </row>
    <row r="14" spans="1:12" s="29" customFormat="1" ht="25.5" x14ac:dyDescent="0.2">
      <c r="B14" s="30"/>
      <c r="C14" s="31"/>
      <c r="D14" s="31" t="s">
        <v>55</v>
      </c>
      <c r="E14" s="31" t="s">
        <v>56</v>
      </c>
      <c r="F14" s="31"/>
      <c r="G14" s="31" t="s">
        <v>55</v>
      </c>
      <c r="H14" s="31" t="s">
        <v>56</v>
      </c>
      <c r="I14" s="31" t="s">
        <v>55</v>
      </c>
      <c r="J14" s="31" t="s">
        <v>56</v>
      </c>
      <c r="K14" s="32" t="s">
        <v>58</v>
      </c>
      <c r="L14" s="32" t="s">
        <v>59</v>
      </c>
    </row>
    <row r="15" spans="1:12" ht="150.75" customHeight="1" x14ac:dyDescent="0.2">
      <c r="B15" s="10" t="s">
        <v>2</v>
      </c>
      <c r="C15" s="11" t="s">
        <v>7</v>
      </c>
      <c r="D15" s="12">
        <f>((53972)*(0.02)+(53972))</f>
        <v>55051.44</v>
      </c>
      <c r="E15" s="12">
        <v>52420.02464448</v>
      </c>
      <c r="F15" s="11" t="s">
        <v>63</v>
      </c>
      <c r="G15" s="12">
        <f>((2365)*(0.02)+(2365))</f>
        <v>2412.3000000000002</v>
      </c>
      <c r="H15" s="12">
        <v>2298</v>
      </c>
      <c r="I15" s="12">
        <f>((4734)*(0.02)+(4734))</f>
        <v>4828.68</v>
      </c>
      <c r="J15" s="19">
        <v>4598</v>
      </c>
      <c r="K15" s="17">
        <f>'PS&amp;T April 2017 Schedule'!$C$28</f>
        <v>100645</v>
      </c>
      <c r="L15" s="15">
        <f>'April 1, 2016 MC Schedule'!$C$24</f>
        <v>91553</v>
      </c>
    </row>
    <row r="16" spans="1:12" ht="230.25" customHeight="1" x14ac:dyDescent="0.2">
      <c r="B16" s="2" t="s">
        <v>3</v>
      </c>
      <c r="C16" s="8" t="s">
        <v>16</v>
      </c>
      <c r="D16" s="12">
        <f>((56341)*(0.02)+(56341))</f>
        <v>57467.82</v>
      </c>
      <c r="E16" s="4">
        <v>54719</v>
      </c>
      <c r="F16" s="3" t="s">
        <v>70</v>
      </c>
      <c r="G16" s="12">
        <f>((3551)*(0.02)+(3551))</f>
        <v>3622.02</v>
      </c>
      <c r="H16" s="7">
        <v>3449</v>
      </c>
      <c r="I16" s="12">
        <f>((7103)*(0.02)+(7103))</f>
        <v>7245.06</v>
      </c>
      <c r="J16" s="20">
        <v>6898</v>
      </c>
      <c r="K16" s="17">
        <f>'PS&amp;T April 2017 Schedule'!$C$28</f>
        <v>100645</v>
      </c>
      <c r="L16" s="15">
        <f>'April 1, 2016 MC Schedule'!$C$24</f>
        <v>91553</v>
      </c>
    </row>
    <row r="19" spans="1:12" ht="43.9" customHeight="1" x14ac:dyDescent="0.2">
      <c r="A19" s="45" t="s">
        <v>69</v>
      </c>
      <c r="B19" s="45"/>
      <c r="C19" s="45"/>
      <c r="D19" s="45"/>
      <c r="E19" s="45"/>
      <c r="F19" s="45"/>
      <c r="G19" s="45"/>
      <c r="H19" s="45"/>
      <c r="I19" s="45"/>
      <c r="J19" s="45"/>
      <c r="K19" s="45"/>
      <c r="L19" s="45"/>
    </row>
    <row r="21" spans="1:12" ht="123.6" customHeight="1" x14ac:dyDescent="0.2">
      <c r="B21" s="33" t="s">
        <v>4</v>
      </c>
      <c r="C21" s="28" t="s">
        <v>14</v>
      </c>
      <c r="D21" s="48" t="s">
        <v>61</v>
      </c>
      <c r="E21" s="49"/>
      <c r="F21" s="28" t="s">
        <v>6</v>
      </c>
      <c r="G21" s="48" t="s">
        <v>54</v>
      </c>
      <c r="H21" s="49"/>
      <c r="I21" s="48" t="s">
        <v>57</v>
      </c>
      <c r="J21" s="49"/>
      <c r="K21" s="50" t="s">
        <v>15</v>
      </c>
      <c r="L21" s="51"/>
    </row>
    <row r="22" spans="1:12" s="29" customFormat="1" ht="25.5" x14ac:dyDescent="0.2">
      <c r="B22" s="30"/>
      <c r="C22" s="31"/>
      <c r="D22" s="31" t="s">
        <v>55</v>
      </c>
      <c r="E22" s="31" t="s">
        <v>56</v>
      </c>
      <c r="F22" s="31"/>
      <c r="G22" s="31" t="s">
        <v>55</v>
      </c>
      <c r="H22" s="31" t="s">
        <v>56</v>
      </c>
      <c r="I22" s="31" t="s">
        <v>55</v>
      </c>
      <c r="J22" s="31" t="s">
        <v>56</v>
      </c>
      <c r="K22" s="32" t="s">
        <v>58</v>
      </c>
      <c r="L22" s="32" t="s">
        <v>59</v>
      </c>
    </row>
    <row r="23" spans="1:12" ht="321" customHeight="1" x14ac:dyDescent="0.2">
      <c r="B23" s="11" t="s">
        <v>65</v>
      </c>
      <c r="C23" s="14" t="s">
        <v>17</v>
      </c>
      <c r="D23" s="12">
        <f>((59889)*(0.02)+(59889))</f>
        <v>61086.78</v>
      </c>
      <c r="E23" s="12">
        <v>58168</v>
      </c>
      <c r="F23" s="11" t="s">
        <v>64</v>
      </c>
      <c r="G23" s="12">
        <f>((4734)*(0.02)+(4734))</f>
        <v>4828.68</v>
      </c>
      <c r="H23" s="12">
        <v>4598</v>
      </c>
      <c r="I23" s="12">
        <f>((7103)*(0.02)+(7103))</f>
        <v>7245.06</v>
      </c>
      <c r="J23" s="19">
        <v>6898</v>
      </c>
      <c r="K23" s="17">
        <f>'PS&amp;T April 2017 Schedule'!$C$28</f>
        <v>100645</v>
      </c>
      <c r="L23" s="15">
        <f>'April 1, 2016 MC Schedule'!$C$24</f>
        <v>91553</v>
      </c>
    </row>
    <row r="24" spans="1:12" ht="267" customHeight="1" x14ac:dyDescent="0.2">
      <c r="B24" s="3" t="s">
        <v>66</v>
      </c>
      <c r="C24" s="5" t="s">
        <v>18</v>
      </c>
      <c r="D24" s="12">
        <f>((64624)*(0.02)+(64624))</f>
        <v>65916.479999999996</v>
      </c>
      <c r="E24" s="4">
        <v>62766</v>
      </c>
      <c r="F24" s="3" t="s">
        <v>67</v>
      </c>
      <c r="G24" s="7">
        <v>0</v>
      </c>
      <c r="H24" s="7">
        <v>0</v>
      </c>
      <c r="I24" s="20">
        <v>0</v>
      </c>
      <c r="J24" s="20">
        <v>0</v>
      </c>
      <c r="K24" s="17">
        <f>'PS&amp;T April 2017 Schedule'!$C$28</f>
        <v>100645</v>
      </c>
      <c r="L24" s="15">
        <f>'April 1, 2016 MC Schedule'!$C$24</f>
        <v>91553</v>
      </c>
    </row>
    <row r="25" spans="1:12" ht="69.75" customHeight="1" x14ac:dyDescent="0.2">
      <c r="B25" s="47" t="s">
        <v>71</v>
      </c>
      <c r="C25" s="47"/>
      <c r="D25" s="47"/>
      <c r="E25" s="47"/>
      <c r="F25" s="47"/>
      <c r="G25" s="47"/>
      <c r="H25" s="47"/>
      <c r="I25" s="47"/>
      <c r="J25" s="47"/>
      <c r="K25" s="47"/>
      <c r="L25" s="47"/>
    </row>
    <row r="26" spans="1:12" x14ac:dyDescent="0.2">
      <c r="B26" s="9"/>
    </row>
    <row r="28" spans="1:12" ht="20.25" x14ac:dyDescent="0.2">
      <c r="A28" s="44" t="s">
        <v>21</v>
      </c>
      <c r="B28" s="44"/>
      <c r="C28" s="44"/>
      <c r="D28" s="44"/>
      <c r="E28" s="44"/>
      <c r="F28" s="44"/>
      <c r="G28" s="44"/>
      <c r="H28" s="44"/>
      <c r="I28" s="44"/>
      <c r="J28" s="44"/>
      <c r="K28" s="44"/>
      <c r="L28" s="44"/>
    </row>
    <row r="29" spans="1:12" ht="43.9" customHeight="1" x14ac:dyDescent="0.2">
      <c r="B29" s="47" t="s">
        <v>73</v>
      </c>
      <c r="C29" s="47"/>
      <c r="D29" s="47"/>
      <c r="E29" s="47"/>
      <c r="F29" s="47"/>
      <c r="G29" s="47"/>
      <c r="H29" s="47"/>
      <c r="I29" s="47"/>
      <c r="J29" s="47"/>
      <c r="K29" s="47"/>
      <c r="L29" s="47"/>
    </row>
    <row r="30" spans="1:12" x14ac:dyDescent="0.2">
      <c r="B30" s="23"/>
      <c r="C30" s="22"/>
      <c r="D30" s="23"/>
      <c r="E30" s="23"/>
      <c r="F30" s="22"/>
    </row>
    <row r="32" spans="1:12" ht="15.75" x14ac:dyDescent="0.25">
      <c r="C32" s="24"/>
    </row>
  </sheetData>
  <mergeCells count="19">
    <mergeCell ref="B29:L29"/>
    <mergeCell ref="D5:E5"/>
    <mergeCell ref="K5:L5"/>
    <mergeCell ref="K21:L21"/>
    <mergeCell ref="K13:L13"/>
    <mergeCell ref="D13:E13"/>
    <mergeCell ref="D21:E21"/>
    <mergeCell ref="G5:H5"/>
    <mergeCell ref="I5:J5"/>
    <mergeCell ref="G13:H13"/>
    <mergeCell ref="I13:J13"/>
    <mergeCell ref="G21:H21"/>
    <mergeCell ref="I21:J21"/>
    <mergeCell ref="A11:L11"/>
    <mergeCell ref="A19:L19"/>
    <mergeCell ref="A28:L28"/>
    <mergeCell ref="A1:L1"/>
    <mergeCell ref="B25:L25"/>
    <mergeCell ref="A3:L3"/>
  </mergeCells>
  <phoneticPr fontId="2" type="noConversion"/>
  <pageMargins left="0.75" right="0.75" top="1" bottom="1" header="0.5" footer="0.5"/>
  <pageSetup scale="73" fitToHeight="0" orientation="landscape" r:id="rId1"/>
  <headerFooter alignWithMargins="0"/>
  <rowBreaks count="2" manualBreakCount="2">
    <brk id="9" max="16383" man="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G11" sqref="G11"/>
    </sheetView>
  </sheetViews>
  <sheetFormatPr defaultRowHeight="12.75" x14ac:dyDescent="0.2"/>
  <cols>
    <col min="2" max="2" width="11.85546875" customWidth="1"/>
    <col min="3" max="3" width="11.5703125" bestFit="1" customWidth="1"/>
    <col min="5" max="5" width="10.140625" customWidth="1"/>
  </cols>
  <sheetData>
    <row r="1" spans="1:5" ht="15.75" x14ac:dyDescent="0.25">
      <c r="A1" s="34"/>
      <c r="B1" s="35" t="s">
        <v>68</v>
      </c>
      <c r="C1" s="36"/>
      <c r="D1" s="36"/>
      <c r="E1" s="36"/>
    </row>
    <row r="2" spans="1:5" ht="15" x14ac:dyDescent="0.2">
      <c r="A2" s="34"/>
      <c r="B2" s="36"/>
      <c r="C2" s="36"/>
      <c r="D2" s="36"/>
      <c r="E2" s="36"/>
    </row>
    <row r="3" spans="1:5" ht="45" x14ac:dyDescent="0.2">
      <c r="A3" s="37" t="s">
        <v>10</v>
      </c>
      <c r="B3" s="37" t="s">
        <v>11</v>
      </c>
      <c r="C3" s="38" t="s">
        <v>12</v>
      </c>
      <c r="D3" s="37" t="s">
        <v>13</v>
      </c>
      <c r="E3" s="39" t="s">
        <v>19</v>
      </c>
    </row>
    <row r="4" spans="1:5" ht="17.25" x14ac:dyDescent="0.3">
      <c r="A4" s="40">
        <v>1</v>
      </c>
      <c r="B4" s="41">
        <v>22855</v>
      </c>
      <c r="C4" s="41">
        <v>29494</v>
      </c>
      <c r="D4" s="41">
        <v>949</v>
      </c>
      <c r="E4" s="41">
        <v>945</v>
      </c>
    </row>
    <row r="5" spans="1:5" ht="17.25" x14ac:dyDescent="0.3">
      <c r="A5" s="42">
        <v>2</v>
      </c>
      <c r="B5" s="41">
        <v>23722</v>
      </c>
      <c r="C5" s="41">
        <v>30685</v>
      </c>
      <c r="D5" s="41">
        <v>994</v>
      </c>
      <c r="E5" s="41">
        <v>999</v>
      </c>
    </row>
    <row r="6" spans="1:5" ht="17.25" x14ac:dyDescent="0.3">
      <c r="A6" s="42">
        <v>3</v>
      </c>
      <c r="B6" s="41">
        <v>24883</v>
      </c>
      <c r="C6" s="41">
        <v>32180</v>
      </c>
      <c r="D6" s="41">
        <v>1043</v>
      </c>
      <c r="E6" s="41">
        <v>1039</v>
      </c>
    </row>
    <row r="7" spans="1:5" ht="17.25" x14ac:dyDescent="0.3">
      <c r="A7" s="42">
        <v>4</v>
      </c>
      <c r="B7" s="41">
        <v>26000</v>
      </c>
      <c r="C7" s="41">
        <v>33679</v>
      </c>
      <c r="D7" s="41">
        <v>1094</v>
      </c>
      <c r="E7" s="41">
        <v>1115</v>
      </c>
    </row>
    <row r="8" spans="1:5" ht="17.25" x14ac:dyDescent="0.3">
      <c r="A8" s="42">
        <v>5</v>
      </c>
      <c r="B8" s="41">
        <v>27231</v>
      </c>
      <c r="C8" s="41">
        <v>35286</v>
      </c>
      <c r="D8" s="41">
        <v>1152</v>
      </c>
      <c r="E8" s="41">
        <v>1143</v>
      </c>
    </row>
    <row r="9" spans="1:5" ht="17.25" x14ac:dyDescent="0.3">
      <c r="A9" s="42">
        <v>6</v>
      </c>
      <c r="B9" s="41">
        <v>28692</v>
      </c>
      <c r="C9" s="41">
        <v>37150</v>
      </c>
      <c r="D9" s="41">
        <v>1208</v>
      </c>
      <c r="E9" s="41">
        <v>1210</v>
      </c>
    </row>
    <row r="10" spans="1:5" ht="17.25" x14ac:dyDescent="0.3">
      <c r="A10" s="42">
        <v>7</v>
      </c>
      <c r="B10" s="41">
        <v>30302</v>
      </c>
      <c r="C10" s="41">
        <v>39160</v>
      </c>
      <c r="D10" s="41">
        <v>1257</v>
      </c>
      <c r="E10" s="41">
        <v>1316</v>
      </c>
    </row>
    <row r="11" spans="1:5" ht="17.25" x14ac:dyDescent="0.3">
      <c r="A11" s="42">
        <v>8</v>
      </c>
      <c r="B11" s="41">
        <v>31971</v>
      </c>
      <c r="C11" s="41">
        <v>41227</v>
      </c>
      <c r="D11" s="41">
        <v>1302</v>
      </c>
      <c r="E11" s="41">
        <v>1444</v>
      </c>
    </row>
    <row r="12" spans="1:5" ht="17.25" x14ac:dyDescent="0.3">
      <c r="A12" s="42">
        <v>9</v>
      </c>
      <c r="B12" s="41">
        <v>33752</v>
      </c>
      <c r="C12" s="41">
        <v>43443</v>
      </c>
      <c r="D12" s="41">
        <v>1349</v>
      </c>
      <c r="E12" s="41">
        <v>1597</v>
      </c>
    </row>
    <row r="13" spans="1:5" ht="17.25" x14ac:dyDescent="0.3">
      <c r="A13" s="42">
        <v>10</v>
      </c>
      <c r="B13" s="41">
        <v>35666</v>
      </c>
      <c r="C13" s="41">
        <v>45857</v>
      </c>
      <c r="D13" s="41">
        <v>1409</v>
      </c>
      <c r="E13" s="41">
        <v>1737</v>
      </c>
    </row>
    <row r="14" spans="1:5" ht="17.25" x14ac:dyDescent="0.3">
      <c r="A14" s="42">
        <v>11</v>
      </c>
      <c r="B14" s="41">
        <v>37710</v>
      </c>
      <c r="C14" s="41">
        <v>48451</v>
      </c>
      <c r="D14" s="41">
        <v>1501</v>
      </c>
      <c r="E14" s="41">
        <v>1735</v>
      </c>
    </row>
    <row r="15" spans="1:5" ht="17.25" x14ac:dyDescent="0.3">
      <c r="A15" s="42">
        <v>12</v>
      </c>
      <c r="B15" s="41">
        <v>39825</v>
      </c>
      <c r="C15" s="41">
        <v>51021</v>
      </c>
      <c r="D15" s="41">
        <v>1552</v>
      </c>
      <c r="E15" s="41">
        <v>1884</v>
      </c>
    </row>
    <row r="16" spans="1:5" ht="17.25" x14ac:dyDescent="0.3">
      <c r="A16" s="42">
        <v>13</v>
      </c>
      <c r="B16" s="41">
        <v>42143</v>
      </c>
      <c r="C16" s="41">
        <v>53927</v>
      </c>
      <c r="D16" s="41">
        <v>1614</v>
      </c>
      <c r="E16" s="41">
        <v>2100</v>
      </c>
    </row>
    <row r="17" spans="1:5" ht="17.25" x14ac:dyDescent="0.3">
      <c r="A17" s="42">
        <v>14</v>
      </c>
      <c r="B17" s="41">
        <v>44564</v>
      </c>
      <c r="C17" s="41">
        <v>56888</v>
      </c>
      <c r="D17" s="41">
        <v>1725</v>
      </c>
      <c r="E17" s="41">
        <v>1974</v>
      </c>
    </row>
    <row r="18" spans="1:5" ht="17.25" x14ac:dyDescent="0.3">
      <c r="A18" s="42">
        <v>15</v>
      </c>
      <c r="B18" s="41">
        <v>47085</v>
      </c>
      <c r="C18" s="41">
        <v>60028</v>
      </c>
      <c r="D18" s="41">
        <v>1788</v>
      </c>
      <c r="E18" s="41">
        <v>2215</v>
      </c>
    </row>
    <row r="19" spans="1:5" ht="17.25" x14ac:dyDescent="0.3">
      <c r="A19" s="42">
        <v>16</v>
      </c>
      <c r="B19" s="41">
        <v>49727</v>
      </c>
      <c r="C19" s="41">
        <v>63293</v>
      </c>
      <c r="D19" s="41">
        <v>1857</v>
      </c>
      <c r="E19" s="41">
        <v>2424</v>
      </c>
    </row>
    <row r="20" spans="1:5" ht="17.25" x14ac:dyDescent="0.3">
      <c r="A20" s="42">
        <v>17</v>
      </c>
      <c r="B20" s="41">
        <v>52518</v>
      </c>
      <c r="C20" s="41">
        <v>66855</v>
      </c>
      <c r="D20" s="41">
        <v>1945</v>
      </c>
      <c r="E20" s="41">
        <v>2667</v>
      </c>
    </row>
    <row r="21" spans="1:5" ht="17.25" x14ac:dyDescent="0.3">
      <c r="A21" s="42">
        <v>18</v>
      </c>
      <c r="B21" s="41">
        <v>55494</v>
      </c>
      <c r="C21" s="41">
        <v>70566</v>
      </c>
      <c r="D21" s="41">
        <v>1906</v>
      </c>
      <c r="E21" s="41">
        <v>3636</v>
      </c>
    </row>
    <row r="22" spans="1:5" ht="17.25" x14ac:dyDescent="0.3">
      <c r="A22" s="42">
        <v>19</v>
      </c>
      <c r="B22" s="41">
        <v>58501</v>
      </c>
      <c r="C22" s="41">
        <v>74301</v>
      </c>
      <c r="D22" s="41">
        <v>1985</v>
      </c>
      <c r="E22" s="41">
        <v>3890</v>
      </c>
    </row>
    <row r="23" spans="1:5" ht="17.25" x14ac:dyDescent="0.3">
      <c r="A23" s="42">
        <v>20</v>
      </c>
      <c r="B23" s="41">
        <v>61496</v>
      </c>
      <c r="C23" s="41">
        <v>78014</v>
      </c>
      <c r="D23" s="41">
        <v>2068</v>
      </c>
      <c r="E23" s="41">
        <v>4110</v>
      </c>
    </row>
    <row r="24" spans="1:5" ht="17.25" x14ac:dyDescent="0.3">
      <c r="A24" s="42">
        <v>21</v>
      </c>
      <c r="B24" s="41">
        <v>64757</v>
      </c>
      <c r="C24" s="41">
        <v>82113</v>
      </c>
      <c r="D24" s="41">
        <v>2159</v>
      </c>
      <c r="E24" s="41">
        <v>4402</v>
      </c>
    </row>
    <row r="25" spans="1:5" ht="17.25" x14ac:dyDescent="0.3">
      <c r="A25" s="42">
        <v>22</v>
      </c>
      <c r="B25" s="41">
        <v>68238</v>
      </c>
      <c r="C25" s="41">
        <v>86398</v>
      </c>
      <c r="D25" s="41">
        <v>2249</v>
      </c>
      <c r="E25" s="41">
        <v>4666</v>
      </c>
    </row>
    <row r="26" spans="1:5" ht="17.25" x14ac:dyDescent="0.3">
      <c r="A26" s="42">
        <v>23</v>
      </c>
      <c r="B26" s="41">
        <v>71847</v>
      </c>
      <c r="C26" s="41">
        <v>90876</v>
      </c>
      <c r="D26" s="41">
        <v>2342</v>
      </c>
      <c r="E26" s="41">
        <v>4977</v>
      </c>
    </row>
    <row r="27" spans="1:5" ht="17.25" x14ac:dyDescent="0.3">
      <c r="A27" s="42">
        <v>24</v>
      </c>
      <c r="B27" s="41">
        <v>75674</v>
      </c>
      <c r="C27" s="41">
        <v>95534</v>
      </c>
      <c r="D27" s="41">
        <v>2432</v>
      </c>
      <c r="E27" s="41">
        <v>5268</v>
      </c>
    </row>
    <row r="28" spans="1:5" ht="17.25" x14ac:dyDescent="0.3">
      <c r="A28" s="42">
        <v>25</v>
      </c>
      <c r="B28" s="41">
        <v>79849</v>
      </c>
      <c r="C28" s="41">
        <v>100645</v>
      </c>
      <c r="D28" s="41">
        <v>2536</v>
      </c>
      <c r="E28" s="41">
        <v>5580</v>
      </c>
    </row>
    <row r="29" spans="1:5" ht="17.25" x14ac:dyDescent="0.3">
      <c r="A29" s="42">
        <v>26</v>
      </c>
      <c r="B29" s="41">
        <v>84055</v>
      </c>
      <c r="C29" s="41">
        <v>103609</v>
      </c>
      <c r="D29" s="41">
        <v>2639</v>
      </c>
      <c r="E29" s="41">
        <v>3720</v>
      </c>
    </row>
    <row r="30" spans="1:5" ht="17.25" x14ac:dyDescent="0.3">
      <c r="A30" s="42">
        <v>27</v>
      </c>
      <c r="B30" s="41">
        <v>88603</v>
      </c>
      <c r="C30" s="41">
        <v>109133</v>
      </c>
      <c r="D30" s="41">
        <v>2779</v>
      </c>
      <c r="E30" s="41">
        <v>3856</v>
      </c>
    </row>
    <row r="31" spans="1:5" ht="17.25" x14ac:dyDescent="0.3">
      <c r="A31" s="42">
        <v>28</v>
      </c>
      <c r="B31" s="41">
        <v>93271</v>
      </c>
      <c r="C31" s="41">
        <v>114553</v>
      </c>
      <c r="D31" s="41">
        <v>2886</v>
      </c>
      <c r="E31" s="41">
        <v>3966</v>
      </c>
    </row>
    <row r="32" spans="1:5" ht="17.25" x14ac:dyDescent="0.3">
      <c r="A32" s="42">
        <v>29</v>
      </c>
      <c r="B32" s="41">
        <v>98160</v>
      </c>
      <c r="C32" s="41">
        <v>120219</v>
      </c>
      <c r="D32" s="41">
        <v>2997</v>
      </c>
      <c r="E32" s="41">
        <v>4077</v>
      </c>
    </row>
    <row r="33" spans="1:5" ht="17.25" x14ac:dyDescent="0.3">
      <c r="A33" s="42">
        <v>30</v>
      </c>
      <c r="B33" s="41">
        <v>103289</v>
      </c>
      <c r="C33" s="41">
        <v>126120</v>
      </c>
      <c r="D33" s="41">
        <v>3108</v>
      </c>
      <c r="E33" s="41">
        <v>4183</v>
      </c>
    </row>
    <row r="34" spans="1:5" ht="17.25" x14ac:dyDescent="0.3">
      <c r="A34" s="42">
        <v>31</v>
      </c>
      <c r="B34" s="41">
        <v>108794</v>
      </c>
      <c r="C34" s="41">
        <v>132440</v>
      </c>
      <c r="D34" s="41">
        <v>3224</v>
      </c>
      <c r="E34" s="41">
        <v>4302</v>
      </c>
    </row>
    <row r="35" spans="1:5" ht="17.25" x14ac:dyDescent="0.3">
      <c r="A35" s="42">
        <v>32</v>
      </c>
      <c r="B35" s="41">
        <v>114579</v>
      </c>
      <c r="C35" s="41">
        <v>138984</v>
      </c>
      <c r="D35" s="41">
        <v>3332</v>
      </c>
      <c r="E35" s="41">
        <v>4413</v>
      </c>
    </row>
    <row r="36" spans="1:5" ht="17.25" x14ac:dyDescent="0.3">
      <c r="A36" s="42">
        <v>33</v>
      </c>
      <c r="B36" s="41">
        <v>120811</v>
      </c>
      <c r="C36" s="41">
        <v>145984</v>
      </c>
      <c r="D36" s="41">
        <v>3442</v>
      </c>
      <c r="E36" s="41">
        <v>4521</v>
      </c>
    </row>
    <row r="37" spans="1:5" ht="17.25" x14ac:dyDescent="0.3">
      <c r="A37" s="42">
        <v>34</v>
      </c>
      <c r="B37" s="41">
        <v>127246</v>
      </c>
      <c r="C37" s="41">
        <v>153256</v>
      </c>
      <c r="D37" s="41">
        <v>3562</v>
      </c>
      <c r="E37" s="41">
        <v>4638</v>
      </c>
    </row>
    <row r="38" spans="1:5" ht="17.25" x14ac:dyDescent="0.3">
      <c r="A38" s="42">
        <v>35</v>
      </c>
      <c r="B38" s="41">
        <v>133843</v>
      </c>
      <c r="C38" s="41">
        <v>160655</v>
      </c>
      <c r="D38" s="41">
        <v>3676</v>
      </c>
      <c r="E38" s="41">
        <v>4756</v>
      </c>
    </row>
    <row r="39" spans="1:5" ht="17.25" x14ac:dyDescent="0.3">
      <c r="A39" s="42">
        <v>36</v>
      </c>
      <c r="B39" s="41">
        <v>140570</v>
      </c>
      <c r="C39" s="41">
        <v>168266</v>
      </c>
      <c r="D39" s="41">
        <v>3802</v>
      </c>
      <c r="E39" s="41">
        <v>4884</v>
      </c>
    </row>
    <row r="40" spans="1:5" ht="17.25" x14ac:dyDescent="0.3">
      <c r="A40" s="42">
        <v>37</v>
      </c>
      <c r="B40" s="41">
        <v>147948</v>
      </c>
      <c r="C40" s="41">
        <v>176472</v>
      </c>
      <c r="D40" s="41">
        <v>3921</v>
      </c>
      <c r="E40" s="41">
        <v>4998</v>
      </c>
    </row>
    <row r="41" spans="1:5" ht="17.25" x14ac:dyDescent="0.3">
      <c r="A41" s="42">
        <v>38</v>
      </c>
      <c r="B41" s="41">
        <v>138028</v>
      </c>
      <c r="C41" s="43"/>
      <c r="D41" s="43"/>
      <c r="E41" s="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K23" sqref="K23"/>
    </sheetView>
  </sheetViews>
  <sheetFormatPr defaultRowHeight="12.75" x14ac:dyDescent="0.2"/>
  <cols>
    <col min="2" max="2" width="11.85546875" customWidth="1"/>
    <col min="3" max="3" width="11.5703125" bestFit="1" customWidth="1"/>
    <col min="5" max="5" width="11.140625" customWidth="1"/>
  </cols>
  <sheetData>
    <row r="1" spans="1:5" ht="15.75" x14ac:dyDescent="0.25">
      <c r="A1" s="34"/>
      <c r="B1" s="35" t="s">
        <v>72</v>
      </c>
      <c r="C1" s="36"/>
      <c r="D1" s="36"/>
      <c r="E1" s="36"/>
    </row>
    <row r="2" spans="1:5" ht="15" x14ac:dyDescent="0.2">
      <c r="A2" s="34"/>
      <c r="B2" s="36"/>
      <c r="C2" s="36"/>
      <c r="D2" s="36"/>
      <c r="E2" s="36"/>
    </row>
    <row r="3" spans="1:5" ht="39" customHeight="1" x14ac:dyDescent="0.2">
      <c r="A3" s="37" t="s">
        <v>10</v>
      </c>
      <c r="B3" s="37" t="s">
        <v>11</v>
      </c>
      <c r="C3" s="38" t="s">
        <v>12</v>
      </c>
      <c r="D3" s="37" t="s">
        <v>13</v>
      </c>
      <c r="E3" s="39" t="s">
        <v>19</v>
      </c>
    </row>
    <row r="4" spans="1:5" ht="17.25" x14ac:dyDescent="0.3">
      <c r="A4" s="40">
        <v>1</v>
      </c>
      <c r="B4" s="41">
        <v>22407</v>
      </c>
      <c r="C4" s="41">
        <v>28914</v>
      </c>
      <c r="D4" s="41">
        <v>930</v>
      </c>
      <c r="E4" s="41">
        <v>927</v>
      </c>
    </row>
    <row r="5" spans="1:5" ht="17.25" x14ac:dyDescent="0.3">
      <c r="A5" s="42">
        <v>2</v>
      </c>
      <c r="B5" s="41">
        <v>23257</v>
      </c>
      <c r="C5" s="41">
        <v>30080</v>
      </c>
      <c r="D5" s="41">
        <v>975</v>
      </c>
      <c r="E5" s="41">
        <v>973</v>
      </c>
    </row>
    <row r="6" spans="1:5" ht="17.25" x14ac:dyDescent="0.3">
      <c r="A6" s="42">
        <v>3</v>
      </c>
      <c r="B6" s="41">
        <v>24395</v>
      </c>
      <c r="C6" s="41">
        <v>31551</v>
      </c>
      <c r="D6" s="41">
        <v>1023</v>
      </c>
      <c r="E6" s="41">
        <v>1018</v>
      </c>
    </row>
    <row r="7" spans="1:5" ht="17.25" x14ac:dyDescent="0.3">
      <c r="A7" s="42">
        <v>4</v>
      </c>
      <c r="B7" s="41">
        <v>25490</v>
      </c>
      <c r="C7" s="41">
        <v>33021</v>
      </c>
      <c r="D7" s="41">
        <v>1073</v>
      </c>
      <c r="E7" s="41">
        <v>1093</v>
      </c>
    </row>
    <row r="8" spans="1:5" ht="17.25" x14ac:dyDescent="0.3">
      <c r="A8" s="42">
        <v>5</v>
      </c>
      <c r="B8" s="41">
        <v>26697</v>
      </c>
      <c r="C8" s="41">
        <v>34595</v>
      </c>
      <c r="D8" s="41">
        <v>1129</v>
      </c>
      <c r="E8" s="41">
        <v>1124</v>
      </c>
    </row>
    <row r="9" spans="1:5" ht="17.25" x14ac:dyDescent="0.3">
      <c r="A9" s="42">
        <v>6</v>
      </c>
      <c r="B9" s="41">
        <v>28129</v>
      </c>
      <c r="C9" s="41">
        <v>36421</v>
      </c>
      <c r="D9" s="41">
        <v>1184</v>
      </c>
      <c r="E9" s="41">
        <v>1188</v>
      </c>
    </row>
    <row r="10" spans="1:5" ht="17.25" x14ac:dyDescent="0.3">
      <c r="A10" s="42">
        <v>7</v>
      </c>
      <c r="B10" s="41">
        <v>29708</v>
      </c>
      <c r="C10" s="41">
        <v>38392</v>
      </c>
      <c r="D10" s="41">
        <v>1233</v>
      </c>
      <c r="E10" s="41">
        <v>1286</v>
      </c>
    </row>
    <row r="11" spans="1:5" ht="17.25" x14ac:dyDescent="0.3">
      <c r="A11" s="42">
        <v>8</v>
      </c>
      <c r="B11" s="41">
        <v>31344</v>
      </c>
      <c r="C11" s="41">
        <v>40417</v>
      </c>
      <c r="D11" s="41">
        <v>1276</v>
      </c>
      <c r="E11" s="41">
        <v>1417</v>
      </c>
    </row>
    <row r="12" spans="1:5" ht="17.25" x14ac:dyDescent="0.3">
      <c r="A12" s="42">
        <v>9</v>
      </c>
      <c r="B12" s="41">
        <v>33090</v>
      </c>
      <c r="C12" s="41">
        <v>42589</v>
      </c>
      <c r="D12" s="41">
        <v>1323</v>
      </c>
      <c r="E12" s="41">
        <v>1561</v>
      </c>
    </row>
    <row r="13" spans="1:5" ht="17.25" x14ac:dyDescent="0.3">
      <c r="A13" s="42">
        <v>10</v>
      </c>
      <c r="B13" s="41">
        <v>34967</v>
      </c>
      <c r="C13" s="41">
        <v>44956</v>
      </c>
      <c r="D13" s="41">
        <v>1381</v>
      </c>
      <c r="E13" s="41">
        <v>1703</v>
      </c>
    </row>
    <row r="14" spans="1:5" ht="17.25" x14ac:dyDescent="0.3">
      <c r="A14" s="42">
        <v>11</v>
      </c>
      <c r="B14" s="41">
        <v>36971</v>
      </c>
      <c r="C14" s="41">
        <v>47501</v>
      </c>
      <c r="D14" s="41">
        <v>1471</v>
      </c>
      <c r="E14" s="41">
        <v>1704</v>
      </c>
    </row>
    <row r="15" spans="1:5" ht="17.25" x14ac:dyDescent="0.3">
      <c r="A15" s="42">
        <v>12</v>
      </c>
      <c r="B15" s="41">
        <v>39044</v>
      </c>
      <c r="C15" s="41">
        <v>50019</v>
      </c>
      <c r="D15" s="41">
        <v>1522</v>
      </c>
      <c r="E15" s="41">
        <v>1843</v>
      </c>
    </row>
    <row r="16" spans="1:5" ht="17.25" x14ac:dyDescent="0.3">
      <c r="A16" s="42">
        <v>13</v>
      </c>
      <c r="B16" s="41">
        <v>41317</v>
      </c>
      <c r="C16" s="41">
        <v>52870</v>
      </c>
      <c r="D16" s="41">
        <v>1583</v>
      </c>
      <c r="E16" s="41">
        <v>2055</v>
      </c>
    </row>
    <row r="17" spans="1:5" ht="17.25" x14ac:dyDescent="0.3">
      <c r="A17" s="42">
        <v>14</v>
      </c>
      <c r="B17" s="41">
        <v>43690</v>
      </c>
      <c r="C17" s="41">
        <v>55774</v>
      </c>
      <c r="D17" s="41">
        <v>1691</v>
      </c>
      <c r="E17" s="41">
        <v>1938</v>
      </c>
    </row>
    <row r="18" spans="1:5" ht="17.25" x14ac:dyDescent="0.3">
      <c r="A18" s="42">
        <v>15</v>
      </c>
      <c r="B18" s="41">
        <v>46162</v>
      </c>
      <c r="C18" s="41">
        <v>58853</v>
      </c>
      <c r="D18" s="41">
        <v>1753</v>
      </c>
      <c r="E18" s="41">
        <v>2173</v>
      </c>
    </row>
    <row r="19" spans="1:5" ht="17.25" x14ac:dyDescent="0.3">
      <c r="A19" s="42">
        <v>16</v>
      </c>
      <c r="B19" s="41">
        <v>48752</v>
      </c>
      <c r="C19" s="41">
        <v>62050</v>
      </c>
      <c r="D19" s="41">
        <v>1820</v>
      </c>
      <c r="E19" s="41">
        <v>2378</v>
      </c>
    </row>
    <row r="20" spans="1:5" ht="17.25" x14ac:dyDescent="0.3">
      <c r="A20" s="42">
        <v>17</v>
      </c>
      <c r="B20" s="41">
        <v>51488</v>
      </c>
      <c r="C20" s="41">
        <v>65547</v>
      </c>
      <c r="D20" s="41">
        <v>1907</v>
      </c>
      <c r="E20" s="41">
        <v>2617</v>
      </c>
    </row>
    <row r="21" spans="1:5" ht="17.25" x14ac:dyDescent="0.3">
      <c r="A21" s="42">
        <v>18</v>
      </c>
      <c r="B21" s="41">
        <v>54406</v>
      </c>
      <c r="C21" s="41">
        <v>69182</v>
      </c>
      <c r="D21" s="41">
        <v>1868</v>
      </c>
      <c r="E21" s="41">
        <v>3568</v>
      </c>
    </row>
    <row r="22" spans="1:5" ht="17.25" x14ac:dyDescent="0.3">
      <c r="A22" s="42">
        <v>19</v>
      </c>
      <c r="B22" s="41">
        <v>57354</v>
      </c>
      <c r="C22" s="41">
        <v>72841</v>
      </c>
      <c r="D22" s="41">
        <v>1946</v>
      </c>
      <c r="E22" s="41">
        <v>3811</v>
      </c>
    </row>
    <row r="23" spans="1:5" ht="17.25" x14ac:dyDescent="0.3">
      <c r="A23" s="42">
        <v>20</v>
      </c>
      <c r="B23" s="41">
        <v>60290</v>
      </c>
      <c r="C23" s="41">
        <v>76484</v>
      </c>
      <c r="D23" s="41">
        <v>2027</v>
      </c>
      <c r="E23" s="41">
        <v>4032</v>
      </c>
    </row>
    <row r="24" spans="1:5" ht="17.25" x14ac:dyDescent="0.3">
      <c r="A24" s="42">
        <v>21</v>
      </c>
      <c r="B24" s="41">
        <v>63487</v>
      </c>
      <c r="C24" s="41">
        <v>80501</v>
      </c>
      <c r="D24" s="41">
        <v>2116</v>
      </c>
      <c r="E24" s="41">
        <v>4318</v>
      </c>
    </row>
    <row r="25" spans="1:5" ht="17.25" x14ac:dyDescent="0.3">
      <c r="A25" s="42">
        <v>22</v>
      </c>
      <c r="B25" s="41">
        <v>66900</v>
      </c>
      <c r="C25" s="41">
        <v>84707</v>
      </c>
      <c r="D25" s="41">
        <v>2205</v>
      </c>
      <c r="E25" s="41">
        <v>4577</v>
      </c>
    </row>
    <row r="26" spans="1:5" ht="17.25" x14ac:dyDescent="0.3">
      <c r="A26" s="42">
        <v>23</v>
      </c>
      <c r="B26" s="41">
        <v>70438</v>
      </c>
      <c r="C26" s="41">
        <v>89095</v>
      </c>
      <c r="D26" s="41">
        <v>2296</v>
      </c>
      <c r="E26" s="41">
        <v>4881</v>
      </c>
    </row>
    <row r="27" spans="1:5" ht="17.25" x14ac:dyDescent="0.3">
      <c r="A27" s="42">
        <v>24</v>
      </c>
      <c r="B27" s="41">
        <v>74190</v>
      </c>
      <c r="C27" s="41">
        <v>93659</v>
      </c>
      <c r="D27" s="41">
        <v>2385</v>
      </c>
      <c r="E27" s="41">
        <v>5159</v>
      </c>
    </row>
    <row r="28" spans="1:5" ht="17.25" x14ac:dyDescent="0.3">
      <c r="A28" s="42">
        <v>25</v>
      </c>
      <c r="B28" s="41">
        <v>78283</v>
      </c>
      <c r="C28" s="41">
        <v>98669</v>
      </c>
      <c r="D28" s="41">
        <v>2486</v>
      </c>
      <c r="E28" s="41">
        <v>5470</v>
      </c>
    </row>
    <row r="29" spans="1:5" ht="17.25" x14ac:dyDescent="0.3">
      <c r="A29" s="42">
        <v>26</v>
      </c>
      <c r="B29" s="41">
        <v>82407</v>
      </c>
      <c r="C29" s="41">
        <v>101577</v>
      </c>
      <c r="D29" s="41">
        <v>2587</v>
      </c>
      <c r="E29" s="41">
        <v>3648</v>
      </c>
    </row>
    <row r="30" spans="1:5" ht="17.25" x14ac:dyDescent="0.3">
      <c r="A30" s="42">
        <v>27</v>
      </c>
      <c r="B30" s="41">
        <v>86866</v>
      </c>
      <c r="C30" s="41">
        <v>106993</v>
      </c>
      <c r="D30" s="41">
        <v>2724</v>
      </c>
      <c r="E30" s="41">
        <v>3783</v>
      </c>
    </row>
    <row r="31" spans="1:5" ht="17.25" x14ac:dyDescent="0.3">
      <c r="A31" s="42">
        <v>28</v>
      </c>
      <c r="B31" s="41">
        <v>91442</v>
      </c>
      <c r="C31" s="41">
        <v>112307</v>
      </c>
      <c r="D31" s="41">
        <v>2830</v>
      </c>
      <c r="E31" s="41">
        <v>3885</v>
      </c>
    </row>
    <row r="32" spans="1:5" ht="17.25" x14ac:dyDescent="0.3">
      <c r="A32" s="42">
        <v>29</v>
      </c>
      <c r="B32" s="41">
        <v>96235</v>
      </c>
      <c r="C32" s="41">
        <v>117862</v>
      </c>
      <c r="D32" s="41">
        <v>2938</v>
      </c>
      <c r="E32" s="41">
        <v>3999</v>
      </c>
    </row>
    <row r="33" spans="1:5" ht="17.25" x14ac:dyDescent="0.3">
      <c r="A33" s="42">
        <v>30</v>
      </c>
      <c r="B33" s="41">
        <v>101264</v>
      </c>
      <c r="C33" s="41">
        <v>123647</v>
      </c>
      <c r="D33" s="41">
        <v>3047</v>
      </c>
      <c r="E33" s="41">
        <v>4101</v>
      </c>
    </row>
    <row r="34" spans="1:5" ht="17.25" x14ac:dyDescent="0.3">
      <c r="A34" s="42">
        <v>31</v>
      </c>
      <c r="B34" s="41">
        <v>106661</v>
      </c>
      <c r="C34" s="41">
        <v>129843</v>
      </c>
      <c r="D34" s="41">
        <v>3161</v>
      </c>
      <c r="E34" s="41">
        <v>4216</v>
      </c>
    </row>
    <row r="35" spans="1:5" ht="17.25" x14ac:dyDescent="0.3">
      <c r="A35" s="42">
        <v>32</v>
      </c>
      <c r="B35" s="41">
        <v>112332</v>
      </c>
      <c r="C35" s="41">
        <v>136259</v>
      </c>
      <c r="D35" s="41">
        <v>3267</v>
      </c>
      <c r="E35" s="41">
        <v>4325</v>
      </c>
    </row>
    <row r="36" spans="1:5" ht="17.25" x14ac:dyDescent="0.3">
      <c r="A36" s="42">
        <v>33</v>
      </c>
      <c r="B36" s="41">
        <v>118442</v>
      </c>
      <c r="C36" s="41">
        <v>143122</v>
      </c>
      <c r="D36" s="41">
        <v>3375</v>
      </c>
      <c r="E36" s="41">
        <v>4430</v>
      </c>
    </row>
    <row r="37" spans="1:5" ht="17.25" x14ac:dyDescent="0.3">
      <c r="A37" s="42">
        <v>34</v>
      </c>
      <c r="B37" s="41">
        <v>124751</v>
      </c>
      <c r="C37" s="41">
        <v>150251</v>
      </c>
      <c r="D37" s="41">
        <v>3492</v>
      </c>
      <c r="E37" s="41">
        <v>4548</v>
      </c>
    </row>
    <row r="38" spans="1:5" ht="17.25" x14ac:dyDescent="0.3">
      <c r="A38" s="42">
        <v>35</v>
      </c>
      <c r="B38" s="41">
        <v>131219</v>
      </c>
      <c r="C38" s="41">
        <v>157505</v>
      </c>
      <c r="D38" s="41">
        <v>3604</v>
      </c>
      <c r="E38" s="41">
        <v>4662</v>
      </c>
    </row>
    <row r="39" spans="1:5" ht="17.25" x14ac:dyDescent="0.3">
      <c r="A39" s="42">
        <v>36</v>
      </c>
      <c r="B39" s="41">
        <v>137814</v>
      </c>
      <c r="C39" s="41">
        <v>164967</v>
      </c>
      <c r="D39" s="41">
        <v>3728</v>
      </c>
      <c r="E39" s="41">
        <v>4785</v>
      </c>
    </row>
    <row r="40" spans="1:5" ht="17.25" x14ac:dyDescent="0.3">
      <c r="A40" s="42">
        <v>37</v>
      </c>
      <c r="B40" s="41">
        <v>145047</v>
      </c>
      <c r="C40" s="41">
        <v>173012</v>
      </c>
      <c r="D40" s="41">
        <v>3844</v>
      </c>
      <c r="E40" s="41">
        <v>4901</v>
      </c>
    </row>
    <row r="41" spans="1:5" ht="17.25" x14ac:dyDescent="0.3">
      <c r="A41" s="42">
        <v>38</v>
      </c>
      <c r="B41" s="41">
        <v>135322</v>
      </c>
      <c r="C41" s="43"/>
      <c r="D41" s="43"/>
      <c r="E41" s="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pane ySplit="2" topLeftCell="A11" activePane="bottomLeft" state="frozen"/>
      <selection pane="bottomLeft" activeCell="C24" sqref="C24"/>
    </sheetView>
  </sheetViews>
  <sheetFormatPr defaultColWidth="8.85546875" defaultRowHeight="15" x14ac:dyDescent="0.2"/>
  <cols>
    <col min="1" max="1" width="7.5703125" style="25" bestFit="1" customWidth="1"/>
    <col min="2" max="2" width="12.28515625" style="25" bestFit="1" customWidth="1"/>
    <col min="3" max="3" width="10.28515625" style="25" bestFit="1" customWidth="1"/>
    <col min="4" max="4" width="15.42578125" style="26" customWidth="1"/>
    <col min="5" max="16384" width="8.85546875" style="25"/>
  </cols>
  <sheetData>
    <row r="1" spans="1:4" ht="46.15" customHeight="1" x14ac:dyDescent="0.2">
      <c r="A1" s="52" t="s">
        <v>22</v>
      </c>
      <c r="B1" s="52"/>
      <c r="C1" s="52"/>
      <c r="D1" s="52"/>
    </row>
    <row r="2" spans="1:4" ht="30" x14ac:dyDescent="0.2">
      <c r="A2" s="25" t="s">
        <v>10</v>
      </c>
      <c r="B2" s="25" t="s">
        <v>11</v>
      </c>
      <c r="C2" s="25" t="s">
        <v>12</v>
      </c>
      <c r="D2" s="26" t="s">
        <v>23</v>
      </c>
    </row>
    <row r="3" spans="1:4" ht="17.25" x14ac:dyDescent="0.2">
      <c r="A3" s="27" t="s">
        <v>24</v>
      </c>
      <c r="B3" s="26">
        <v>24406</v>
      </c>
      <c r="C3" s="26">
        <v>31200</v>
      </c>
      <c r="D3" s="26">
        <f>ROUNDUP((C3-B3)/6,0)</f>
        <v>1133</v>
      </c>
    </row>
    <row r="4" spans="1:4" ht="17.25" x14ac:dyDescent="0.2">
      <c r="A4" s="27" t="s">
        <v>25</v>
      </c>
      <c r="B4" s="26">
        <v>25483</v>
      </c>
      <c r="C4" s="26">
        <v>32617</v>
      </c>
      <c r="D4" s="26">
        <f t="shared" ref="D4:D30" si="0">ROUNDUP((C4-B4)/6,0)</f>
        <v>1189</v>
      </c>
    </row>
    <row r="5" spans="1:4" ht="17.25" x14ac:dyDescent="0.2">
      <c r="A5" s="27" t="s">
        <v>26</v>
      </c>
      <c r="B5" s="26">
        <v>27012</v>
      </c>
      <c r="C5" s="26">
        <v>34199</v>
      </c>
      <c r="D5" s="26">
        <f t="shared" si="0"/>
        <v>1198</v>
      </c>
    </row>
    <row r="6" spans="1:4" ht="17.25" x14ac:dyDescent="0.2">
      <c r="A6" s="27" t="s">
        <v>27</v>
      </c>
      <c r="B6" s="26">
        <v>28158</v>
      </c>
      <c r="C6" s="26">
        <v>35953</v>
      </c>
      <c r="D6" s="26">
        <f t="shared" si="0"/>
        <v>1300</v>
      </c>
    </row>
    <row r="7" spans="1:4" ht="17.25" x14ac:dyDescent="0.2">
      <c r="A7" s="27" t="s">
        <v>28</v>
      </c>
      <c r="B7" s="26">
        <v>29782</v>
      </c>
      <c r="C7" s="26">
        <v>37899</v>
      </c>
      <c r="D7" s="26">
        <f t="shared" si="0"/>
        <v>1353</v>
      </c>
    </row>
    <row r="8" spans="1:4" ht="17.25" x14ac:dyDescent="0.2">
      <c r="A8" s="27" t="s">
        <v>29</v>
      </c>
      <c r="B8" s="26">
        <v>31416</v>
      </c>
      <c r="C8" s="26">
        <v>39852</v>
      </c>
      <c r="D8" s="26">
        <f t="shared" si="0"/>
        <v>1406</v>
      </c>
    </row>
    <row r="9" spans="1:4" ht="17.25" x14ac:dyDescent="0.2">
      <c r="A9" s="27" t="s">
        <v>30</v>
      </c>
      <c r="B9" s="26">
        <v>33211</v>
      </c>
      <c r="C9" s="26">
        <v>41973</v>
      </c>
      <c r="D9" s="26">
        <f t="shared" si="0"/>
        <v>1461</v>
      </c>
    </row>
    <row r="10" spans="1:4" ht="34.5" x14ac:dyDescent="0.2">
      <c r="A10" s="27" t="s">
        <v>31</v>
      </c>
      <c r="B10" s="26">
        <v>35001</v>
      </c>
      <c r="C10" s="26">
        <v>44302</v>
      </c>
      <c r="D10" s="26">
        <f t="shared" si="0"/>
        <v>1551</v>
      </c>
    </row>
    <row r="11" spans="1:4" ht="34.5" x14ac:dyDescent="0.2">
      <c r="A11" s="27" t="s">
        <v>32</v>
      </c>
      <c r="B11" s="26">
        <v>37124</v>
      </c>
      <c r="C11" s="26">
        <v>46761</v>
      </c>
      <c r="D11" s="26">
        <f t="shared" si="0"/>
        <v>1607</v>
      </c>
    </row>
    <row r="12" spans="1:4" ht="34.5" x14ac:dyDescent="0.2">
      <c r="A12" s="27" t="s">
        <v>33</v>
      </c>
      <c r="B12" s="26">
        <v>39082</v>
      </c>
      <c r="C12" s="26">
        <v>49214</v>
      </c>
      <c r="D12" s="26">
        <f t="shared" si="0"/>
        <v>1689</v>
      </c>
    </row>
    <row r="13" spans="1:4" ht="34.5" x14ac:dyDescent="0.2">
      <c r="A13" s="27" t="s">
        <v>34</v>
      </c>
      <c r="B13" s="26">
        <v>41357</v>
      </c>
      <c r="C13" s="26">
        <v>51948</v>
      </c>
      <c r="D13" s="26">
        <f t="shared" si="0"/>
        <v>1766</v>
      </c>
    </row>
    <row r="14" spans="1:4" ht="34.5" x14ac:dyDescent="0.2">
      <c r="A14" s="27" t="s">
        <v>35</v>
      </c>
      <c r="B14" s="26">
        <v>43814</v>
      </c>
      <c r="C14" s="26">
        <v>54806</v>
      </c>
      <c r="D14" s="26">
        <f t="shared" si="0"/>
        <v>1832</v>
      </c>
    </row>
    <row r="15" spans="1:4" ht="34.5" x14ac:dyDescent="0.2">
      <c r="A15" s="27" t="s">
        <v>36</v>
      </c>
      <c r="B15" s="26">
        <v>46252</v>
      </c>
      <c r="C15" s="26">
        <v>57765</v>
      </c>
      <c r="D15" s="26">
        <f t="shared" si="0"/>
        <v>1919</v>
      </c>
    </row>
    <row r="16" spans="1:4" ht="34.5" x14ac:dyDescent="0.2">
      <c r="A16" s="27" t="s">
        <v>37</v>
      </c>
      <c r="B16" s="26">
        <v>48859</v>
      </c>
      <c r="C16" s="26">
        <v>60846</v>
      </c>
      <c r="D16" s="26">
        <f t="shared" si="0"/>
        <v>1998</v>
      </c>
    </row>
    <row r="17" spans="1:4" ht="34.5" x14ac:dyDescent="0.2">
      <c r="A17" s="27" t="s">
        <v>38</v>
      </c>
      <c r="B17" s="26">
        <v>51630</v>
      </c>
      <c r="C17" s="26">
        <v>64201</v>
      </c>
      <c r="D17" s="26">
        <f t="shared" si="0"/>
        <v>2096</v>
      </c>
    </row>
    <row r="18" spans="1:4" ht="34.5" x14ac:dyDescent="0.2">
      <c r="A18" s="27" t="s">
        <v>39</v>
      </c>
      <c r="B18" s="26">
        <v>51905</v>
      </c>
      <c r="C18" s="26">
        <v>64409</v>
      </c>
      <c r="D18" s="26">
        <f t="shared" si="0"/>
        <v>2084</v>
      </c>
    </row>
    <row r="19" spans="1:4" ht="34.5" x14ac:dyDescent="0.2">
      <c r="A19" s="27" t="s">
        <v>40</v>
      </c>
      <c r="B19" s="26">
        <v>54688</v>
      </c>
      <c r="C19" s="26">
        <v>67758</v>
      </c>
      <c r="D19" s="26">
        <f t="shared" si="0"/>
        <v>2179</v>
      </c>
    </row>
    <row r="20" spans="1:4" ht="34.5" x14ac:dyDescent="0.2">
      <c r="A20" s="27" t="s">
        <v>41</v>
      </c>
      <c r="B20" s="26">
        <v>57476</v>
      </c>
      <c r="C20" s="26">
        <v>71156</v>
      </c>
      <c r="D20" s="26">
        <f t="shared" si="0"/>
        <v>2280</v>
      </c>
    </row>
    <row r="21" spans="1:4" ht="34.5" x14ac:dyDescent="0.2">
      <c r="A21" s="27" t="s">
        <v>42</v>
      </c>
      <c r="B21" s="26">
        <v>60576</v>
      </c>
      <c r="C21" s="26">
        <v>74831</v>
      </c>
      <c r="D21" s="26">
        <f t="shared" si="0"/>
        <v>2376</v>
      </c>
    </row>
    <row r="22" spans="1:4" ht="34.5" x14ac:dyDescent="0.2">
      <c r="A22" s="27" t="s">
        <v>43</v>
      </c>
      <c r="B22" s="26">
        <v>63832</v>
      </c>
      <c r="C22" s="26">
        <v>78762</v>
      </c>
      <c r="D22" s="26">
        <f t="shared" si="0"/>
        <v>2489</v>
      </c>
    </row>
    <row r="23" spans="1:4" ht="34.5" x14ac:dyDescent="0.2">
      <c r="A23" s="27" t="s">
        <v>44</v>
      </c>
      <c r="B23" s="26">
        <v>67104</v>
      </c>
      <c r="C23" s="26">
        <v>83839</v>
      </c>
      <c r="D23" s="26">
        <f t="shared" si="0"/>
        <v>2790</v>
      </c>
    </row>
    <row r="24" spans="1:4" ht="17.25" x14ac:dyDescent="0.2">
      <c r="A24" s="27" t="s">
        <v>45</v>
      </c>
      <c r="B24" s="26">
        <v>72429</v>
      </c>
      <c r="C24" s="26">
        <v>91553</v>
      </c>
      <c r="D24" s="26">
        <f t="shared" si="0"/>
        <v>3188</v>
      </c>
    </row>
    <row r="25" spans="1:4" ht="17.25" x14ac:dyDescent="0.2">
      <c r="A25" s="27" t="s">
        <v>46</v>
      </c>
      <c r="B25" s="26">
        <v>80327</v>
      </c>
      <c r="C25" s="26">
        <v>101536</v>
      </c>
      <c r="D25" s="26">
        <f t="shared" si="0"/>
        <v>3535</v>
      </c>
    </row>
    <row r="26" spans="1:4" ht="17.25" x14ac:dyDescent="0.2">
      <c r="A26" s="27" t="s">
        <v>47</v>
      </c>
      <c r="B26" s="26">
        <v>89152</v>
      </c>
      <c r="C26" s="26">
        <v>112660</v>
      </c>
      <c r="D26" s="26">
        <f t="shared" si="0"/>
        <v>3918</v>
      </c>
    </row>
    <row r="27" spans="1:4" ht="17.25" x14ac:dyDescent="0.2">
      <c r="A27" s="27" t="s">
        <v>48</v>
      </c>
      <c r="B27" s="26">
        <v>98605</v>
      </c>
      <c r="C27" s="26">
        <v>124437</v>
      </c>
      <c r="D27" s="26">
        <f t="shared" si="0"/>
        <v>4306</v>
      </c>
    </row>
    <row r="28" spans="1:4" ht="17.25" x14ac:dyDescent="0.2">
      <c r="A28" s="27" t="s">
        <v>49</v>
      </c>
      <c r="B28" s="26">
        <v>109487</v>
      </c>
      <c r="C28" s="26">
        <v>138328</v>
      </c>
      <c r="D28" s="26">
        <f t="shared" si="0"/>
        <v>4807</v>
      </c>
    </row>
    <row r="29" spans="1:4" ht="17.25" x14ac:dyDescent="0.2">
      <c r="A29" s="27" t="s">
        <v>50</v>
      </c>
      <c r="B29" s="26">
        <v>121224</v>
      </c>
      <c r="C29" s="26">
        <v>152476</v>
      </c>
      <c r="D29" s="26">
        <f t="shared" si="0"/>
        <v>5209</v>
      </c>
    </row>
    <row r="30" spans="1:4" ht="17.25" x14ac:dyDescent="0.2">
      <c r="A30" s="27" t="s">
        <v>51</v>
      </c>
      <c r="B30" s="26">
        <v>133622</v>
      </c>
      <c r="C30" s="26">
        <v>165489</v>
      </c>
      <c r="D30" s="26">
        <f t="shared" si="0"/>
        <v>5312</v>
      </c>
    </row>
    <row r="31" spans="1:4" ht="30" x14ac:dyDescent="0.2">
      <c r="A31" s="27" t="s">
        <v>52</v>
      </c>
      <c r="B31" s="26" t="s">
        <v>53</v>
      </c>
      <c r="C31" s="26"/>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Legal Traineeships</vt:lpstr>
      <vt:lpstr>PS&amp;T April 2017 Schedule</vt:lpstr>
      <vt:lpstr>PS&amp;T April 2016 RETRO</vt:lpstr>
      <vt:lpstr>April 1, 2016 MC Schedule</vt:lpstr>
      <vt:lpstr>'Legal Traineeships'!Print_Titles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dc:creator>
  <cp:lastModifiedBy>LEM</cp:lastModifiedBy>
  <cp:lastPrinted>2017-04-05T18:46:09Z</cp:lastPrinted>
  <dcterms:created xsi:type="dcterms:W3CDTF">2004-04-01T17:15:20Z</dcterms:created>
  <dcterms:modified xsi:type="dcterms:W3CDTF">2017-04-18T15:17:17Z</dcterms:modified>
</cp:coreProperties>
</file>